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 Львів Дрогобич\"/>
    </mc:Choice>
  </mc:AlternateContent>
  <bookViews>
    <workbookView xWindow="0" yWindow="0" windowWidth="28800" windowHeight="14235"/>
  </bookViews>
  <sheets>
    <sheet name="ЛОТ 3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7" i="6" l="1"/>
  <c r="D15" i="6"/>
  <c r="D35" i="6"/>
  <c r="D41" i="6"/>
  <c r="D45" i="6"/>
  <c r="D58" i="6"/>
  <c r="D56" i="6"/>
  <c r="D33" i="6"/>
  <c r="D132" i="6"/>
  <c r="D131" i="6"/>
  <c r="D91" i="6"/>
  <c r="D86" i="6"/>
  <c r="D83" i="6"/>
  <c r="D80" i="6"/>
  <c r="D79" i="6"/>
  <c r="D77" i="6"/>
  <c r="D76" i="6"/>
  <c r="D75" i="6"/>
  <c r="D73" i="6"/>
  <c r="D72" i="6"/>
  <c r="D71" i="6"/>
  <c r="D70" i="6"/>
  <c r="D60" i="6"/>
  <c r="D61" i="6" s="1"/>
  <c r="D44" i="6"/>
  <c r="D39" i="6"/>
  <c r="D38" i="6"/>
  <c r="D37" i="6"/>
  <c r="D36" i="6"/>
  <c r="D34" i="6"/>
  <c r="D31" i="6"/>
  <c r="D30" i="6"/>
  <c r="D29" i="6"/>
  <c r="D16" i="6"/>
  <c r="D14" i="6"/>
  <c r="D13" i="6"/>
</calcChain>
</file>

<file path=xl/sharedStrings.xml><?xml version="1.0" encoding="utf-8"?>
<sst xmlns="http://schemas.openxmlformats.org/spreadsheetml/2006/main" count="262" uniqueCount="146">
  <si>
    <t>Очищення поверхонь стін та стель від фарби</t>
  </si>
  <si>
    <t>м2</t>
  </si>
  <si>
    <t>Ремонт штукатурки стін окремими місцями</t>
  </si>
  <si>
    <t>шт</t>
  </si>
  <si>
    <t>м.п.</t>
  </si>
  <si>
    <t>шт.</t>
  </si>
  <si>
    <t>Заробка штраб</t>
  </si>
  <si>
    <t>Влаштування штраб під електричні кабелі</t>
  </si>
  <si>
    <t>Комплект з'єднань алюміній/мідь для електропроводки</t>
  </si>
  <si>
    <t>Установлення плінтусів для підлоги</t>
  </si>
  <si>
    <t>Встановлення вентиляційних решіток</t>
  </si>
  <si>
    <t>Демонтаж стяжки бетонної</t>
  </si>
  <si>
    <t>Вирівнювання стін шпаклівкою під декоративну штукатурку</t>
  </si>
  <si>
    <t>Пофарбування дощатої підлоги (очищення + пофарбування)</t>
  </si>
  <si>
    <t>Влаштування декоративної штукатурки (Стартовою шпаклівкою)</t>
  </si>
  <si>
    <t>Демонтаж умивальників</t>
  </si>
  <si>
    <t>Демонтаж унітазів</t>
  </si>
  <si>
    <t>Демонтаж трубопроводів води та каналізації</t>
  </si>
  <si>
    <t>Демонтаж бетонної основи душового піддону</t>
  </si>
  <si>
    <t>Влаштування гіпсокартонних коробів</t>
  </si>
  <si>
    <t>Шпаклювання стель та стін під пофарбування</t>
  </si>
  <si>
    <t>Фарбування стін та стель</t>
  </si>
  <si>
    <t>Влаштування душ піддона з плитки</t>
  </si>
  <si>
    <t>Монтаж умивальників в комплекті</t>
  </si>
  <si>
    <t>Монтаж змішувачів до умивальника</t>
  </si>
  <si>
    <t>Монтаж унітазів в комплекті</t>
  </si>
  <si>
    <t>Монтаж кранів для підключення водопостачання</t>
  </si>
  <si>
    <t>Прокладання трубопроводів каналізації</t>
  </si>
  <si>
    <t>Прокладання електричних кабелів</t>
  </si>
  <si>
    <t>Каркас для гіпсокартонних коробів, комлект</t>
  </si>
  <si>
    <t>м3</t>
  </si>
  <si>
    <t>Кріплення умивальника</t>
  </si>
  <si>
    <t xml:space="preserve">Демонтаж чавунного трубопроводу каналізації </t>
  </si>
  <si>
    <t>Установка металопластикової конструкції входу в дитячу кімнату 5 поверху</t>
  </si>
  <si>
    <t>Штукатурення відкосів</t>
  </si>
  <si>
    <t>Шпаклювання відкосів під фарбування</t>
  </si>
  <si>
    <t>Фарбування відкосів</t>
  </si>
  <si>
    <t>Винесення, вивезення сміття</t>
  </si>
  <si>
    <t>машин</t>
  </si>
  <si>
    <t>Демонтаж перегородки з склоблоків</t>
  </si>
  <si>
    <t>№
п/п</t>
  </si>
  <si>
    <t>Найменування видів (зміст) робіт, вимоги до робіт</t>
  </si>
  <si>
    <t>Одиницявиміру</t>
  </si>
  <si>
    <t>Об`єм
робіт</t>
  </si>
  <si>
    <t>ЗАГАЛЬНО-БУДІВЕЛЬНІ РОБОТИ :</t>
  </si>
  <si>
    <t xml:space="preserve">ВСЬОГО ПО ЗАГАЛЬНО-БУДІВЕЛЬНИМ  РОБОТАМ </t>
  </si>
  <si>
    <t>ВИТРАТИ  МАТЕРІАЛІВ :</t>
  </si>
  <si>
    <t>ВСЬОГО ВИТРАТ ПО ВАРТОСТІ МАТЕРІАЛІВ:</t>
  </si>
  <si>
    <t>Гофра для унітазу, армована</t>
  </si>
  <si>
    <t>З'єднуючий профіль для металопластикових дверей</t>
  </si>
  <si>
    <t>Шпаклювання стін та стель сіткою</t>
  </si>
  <si>
    <t>Демонтаж світильників</t>
  </si>
  <si>
    <t>Демонтаж розеток, вимикачів, автоматів</t>
  </si>
  <si>
    <t>Установлення розеток, вимикачів, автоматів</t>
  </si>
  <si>
    <t>Установлення дверей металопластикових</t>
  </si>
  <si>
    <t>Комплект профілів підвісної стелі Армстронг</t>
  </si>
  <si>
    <t>Елементи кріплення вентрешітки, компл.</t>
  </si>
  <si>
    <t>Змішувач для душу настінний, колір хром, матеріал латунь</t>
  </si>
  <si>
    <t>Планка +коліна 20 х 1/2вн. для душу, колір хром</t>
  </si>
  <si>
    <t>П'єдистал під умивальник, керамічний, білий</t>
  </si>
  <si>
    <t>Змішувач для умивальника одноважільний, колір хром, матеріал латунь</t>
  </si>
  <si>
    <t>Унітаз-компакт з бачком та сидінням</t>
  </si>
  <si>
    <t>Муфта PPR PN 20</t>
  </si>
  <si>
    <t>Вентилятор канальний, осьовий, побутовий, 120мм</t>
  </si>
  <si>
    <t>Влаштування стелі Армстронг</t>
  </si>
  <si>
    <t>Прокладання трубопроводів холодного та гарячого водопостачання в ізоляції</t>
  </si>
  <si>
    <t>Монтаж змішувачів до душу</t>
  </si>
  <si>
    <t>Прокладання витяжних повітропроводів</t>
  </si>
  <si>
    <t>Встановлення витяжних вентиляторів, анемостатів</t>
  </si>
  <si>
    <t>Демонтаж плінтусів дерев'яних з підлог</t>
  </si>
  <si>
    <t>Демонтаж покриттів стін та підлог з плитки керамічної</t>
  </si>
  <si>
    <t>Демонтаж дверей дерев'яних (Демонтаж полотен, коробок, наличників)</t>
  </si>
  <si>
    <t>Влаштування стяжки цементно-піщаної, М150</t>
  </si>
  <si>
    <t>Влаштування покриттів з плитки на стіни та підлоги</t>
  </si>
  <si>
    <t>Установлення світильників стельових LED</t>
  </si>
  <si>
    <t>Закріплення радіаторів опалення (чавунні)</t>
  </si>
  <si>
    <t>Пофарбування радіаторів опалення фарбою (очищення та пофарбування) чавунні, 4-х реберні</t>
  </si>
  <si>
    <t>Мішки будівельні поліетиленові</t>
  </si>
  <si>
    <t>Штукатурка гіпсова, 25кг</t>
  </si>
  <si>
    <t>Сітка армувальна пластикова, щільність  160 грам/м2</t>
  </si>
  <si>
    <t>Глибокопроникна грунтовка 10л</t>
  </si>
  <si>
    <t>Шпаклівка гіпсова стартова, 25кг</t>
  </si>
  <si>
    <t>Фарба водоемульсійна для стін та стель, 10л, колір-світло-коричневий</t>
  </si>
  <si>
    <t>Плити підвісної стелі Армстронг 600мм*600мм*12мм, білі, матові</t>
  </si>
  <si>
    <t>Установочна електрична коробка 65ммх45мм ,пластмасова</t>
  </si>
  <si>
    <t>Розетка електрична одинарна,утопленого типу</t>
  </si>
  <si>
    <t xml:space="preserve">Рамка накладна на 4 розетки </t>
  </si>
  <si>
    <t>Кабель мідний ВВГнг січенням 3х2,5мм</t>
  </si>
  <si>
    <t>Розподільча електрична коробка 90,пластикова</t>
  </si>
  <si>
    <t>Плінтус для підлоги пластиковий</t>
  </si>
  <si>
    <t>Закінчення для плінтуса пластикового</t>
  </si>
  <si>
    <t>Дюбель 6*60мм</t>
  </si>
  <si>
    <t>Кріплення до сталевого радіатора</t>
  </si>
  <si>
    <t>Фарба пентафталева, 2,5л,біла</t>
  </si>
  <si>
    <t>Розчинник, уайт-спіріт,1л</t>
  </si>
  <si>
    <t>Решітка вентиляційна 250мм*250мм, біла, пластик</t>
  </si>
  <si>
    <t>Фарба для підлоги, алкідна, 2,8кг,темно-бордова</t>
  </si>
  <si>
    <t>Гіпсокартон вологостійкий товщиною 12,5 мм</t>
  </si>
  <si>
    <t>Шпаклівка СТАРТ+ФІНІШ, 20кг</t>
  </si>
  <si>
    <t>Папір шліфувальний ,зерно 120мк</t>
  </si>
  <si>
    <t>Кутник перфорований 2,5м,пластиковий</t>
  </si>
  <si>
    <t>Розчин цементно-піщаний М150</t>
  </si>
  <si>
    <t>Профіль цинковий UD 27</t>
  </si>
  <si>
    <t>Плівка поліетиленова фундаментна 150мкр</t>
  </si>
  <si>
    <t>Трап підлоговий для душу довжиною 400мм</t>
  </si>
  <si>
    <t>Гідроізоляція однокомпонентна ,обмазувальна, 5кг</t>
  </si>
  <si>
    <t>Плитка керамічна або керамогранітна  для підлог, товщина  8мм, колір-сірий</t>
  </si>
  <si>
    <t>Плитка керамічна для стін, товщина 6мм , колір світло-сірий</t>
  </si>
  <si>
    <t>Суміш клейова для плитки 25кг</t>
  </si>
  <si>
    <t>Фуга для плитки, 2кг</t>
  </si>
  <si>
    <t>Умивальник 550мм, керамічний, білий</t>
  </si>
  <si>
    <t>Сифон  умивальника універсальний</t>
  </si>
  <si>
    <t xml:space="preserve">Шланг  гнучкий діаметром 1/2, для води,довжина  40см. </t>
  </si>
  <si>
    <t>Крани підключення,кутові,діаметром 1/2</t>
  </si>
  <si>
    <t>Труба каналізаційна поліхлорвинилова,діаметром110мм</t>
  </si>
  <si>
    <t>Труба каналізаційна поліхлорвинилова,діаметром50мм</t>
  </si>
  <si>
    <t>Фасонні частини до каналізації поліхлорвинилові,діаметром110</t>
  </si>
  <si>
    <t>Фасонні частини до каналізації поліхлорвинилові,діаметром50</t>
  </si>
  <si>
    <t>Труба поліпропиленова PPR PN 20,діаметром 20мм</t>
  </si>
  <si>
    <t>Трійник поліпропиленовий PPR PN 20,діаметром20мм</t>
  </si>
  <si>
    <t>Коліно поліпропиленове PPR PN 20,діаметром20мм</t>
  </si>
  <si>
    <t>Трійник поліпропиленовий діаметром 20мм-1/2-20 PPR PN 20</t>
  </si>
  <si>
    <t>Кліпса для кріплення поліпропиленових труб діаметром 20мм, одинарна набірна</t>
  </si>
  <si>
    <t>Монтажне коліно поліпропиленове діаметром1/2-20мм</t>
  </si>
  <si>
    <t>Ізоляція трубна з вспіненого поліетилену діаметром 25мм</t>
  </si>
  <si>
    <t>Витяжні повітропроводи пластикові,діаметром 120мм</t>
  </si>
  <si>
    <t>Фасонні частини повітропроводів вентиляції,пластикові,120мм</t>
  </si>
  <si>
    <t>Анемостат вентиляції пластиковий, 120мм</t>
  </si>
  <si>
    <t>Світильник стельовий LED,18Вт</t>
  </si>
  <si>
    <t>Вимикач електричний двоклавішний,утопленого типу</t>
  </si>
  <si>
    <t>Турбошурупи 100мм</t>
  </si>
  <si>
    <t>Піна монтажна 65мл</t>
  </si>
  <si>
    <t>Конструкція перегородки металопластикова з дверима, підсилюючими вертикальними профілями, розмір 4370мм*2580мм. Верхня розширювальна планка 80 . Профіль 5 -камерний, скління 1 , скління безпечне скло ( гартоване) половина висоти сендвіч, дверний поріг алюмінієва планка. Колір конструкції білий.</t>
  </si>
  <si>
    <t>Двері металопластикові 900мм*2050мм, глухі з замком, поріг алюмінієва планка. Профіль 5-камерний. Колір конструкції білий.</t>
  </si>
  <si>
    <t>Двері металопластикові 700мм*2050мм, глухі з замком, поріг алюмінієва планка. Профіль 5-камерний. Колір конструкції білий.</t>
  </si>
  <si>
    <t>Двері металопластикові балконні зі склінням 1500мм*2250мм. Профіль 5-камерний. Скління безпечне скло ( гартоване) 2-х камерне. Колір конструкції білий.</t>
  </si>
  <si>
    <t>Ціна за одиницю ,грн з ПДВ
одиницю</t>
  </si>
  <si>
    <t>Загальна,грн з ПДВ
вартість</t>
  </si>
  <si>
    <t xml:space="preserve"> Об'єкт: Гуртожиток  Дрогобицького механіко-технологічного фахового коледжу, м. Дрогобич, вул. Задубична 15</t>
  </si>
  <si>
    <t>ЛОТ № 3</t>
  </si>
  <si>
    <t xml:space="preserve">ДОДАТОК В </t>
  </si>
  <si>
    <t xml:space="preserve">ФІНАНСОВА  ПРОПОЗИЦІЯ </t>
  </si>
  <si>
    <t>РАЗОМ,грн з ПДВ</t>
  </si>
  <si>
    <t>Тендер RFP 2023-11-ЛВ</t>
  </si>
  <si>
    <t>Назва організації/ФОП _______________________</t>
  </si>
  <si>
    <t>м/п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</si>
</sst>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3" fillId="0" borderId="0" applyBorder="0" applyProtection="0"/>
    <xf numFmtId="164" fontId="3" fillId="0" borderId="0" applyBorder="0" applyProtection="0"/>
    <xf numFmtId="0" fontId="4" fillId="0" borderId="0"/>
    <xf numFmtId="164" fontId="5" fillId="0" borderId="0" applyBorder="0" applyProtection="0"/>
    <xf numFmtId="0" fontId="2" fillId="0" borderId="0"/>
    <xf numFmtId="0" fontId="6" fillId="0" borderId="0"/>
  </cellStyleXfs>
  <cellXfs count="69">
    <xf numFmtId="0" fontId="0" fillId="0" borderId="0" xfId="0"/>
    <xf numFmtId="0" fontId="9" fillId="0" borderId="0" xfId="0" applyFont="1"/>
    <xf numFmtId="0" fontId="1" fillId="0" borderId="0" xfId="0" applyFont="1"/>
    <xf numFmtId="0" fontId="10" fillId="0" borderId="1" xfId="3" applyFont="1" applyBorder="1"/>
    <xf numFmtId="0" fontId="1" fillId="0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/>
    <xf numFmtId="4" fontId="1" fillId="0" borderId="5" xfId="0" applyNumberFormat="1" applyFont="1" applyBorder="1" applyAlignment="1"/>
    <xf numFmtId="4" fontId="10" fillId="0" borderId="1" xfId="3" applyNumberFormat="1" applyFont="1" applyBorder="1"/>
    <xf numFmtId="0" fontId="10" fillId="0" borderId="1" xfId="0" applyFont="1" applyFill="1" applyBorder="1" applyAlignment="1">
      <alignment wrapText="1"/>
    </xf>
    <xf numFmtId="0" fontId="10" fillId="0" borderId="1" xfId="3" applyFont="1" applyBorder="1" applyAlignment="1">
      <alignment horizontal="center" shrinkToFit="1"/>
    </xf>
    <xf numFmtId="2" fontId="10" fillId="0" borderId="1" xfId="0" applyNumberFormat="1" applyFont="1" applyFill="1" applyBorder="1"/>
    <xf numFmtId="2" fontId="10" fillId="0" borderId="1" xfId="0" applyNumberFormat="1" applyFont="1" applyBorder="1"/>
    <xf numFmtId="4" fontId="10" fillId="0" borderId="1" xfId="3" applyNumberFormat="1" applyFont="1" applyBorder="1" applyProtection="1">
      <protection locked="0"/>
    </xf>
    <xf numFmtId="0" fontId="1" fillId="0" borderId="5" xfId="0" applyFont="1" applyFill="1" applyBorder="1" applyAlignment="1"/>
    <xf numFmtId="4" fontId="1" fillId="0" borderId="9" xfId="0" applyNumberFormat="1" applyFont="1" applyBorder="1"/>
    <xf numFmtId="0" fontId="10" fillId="0" borderId="1" xfId="3" applyFont="1" applyFill="1" applyBorder="1" applyAlignment="1">
      <alignment horizontal="center" shrinkToFit="1"/>
    </xf>
    <xf numFmtId="4" fontId="10" fillId="0" borderId="1" xfId="3" applyNumberFormat="1" applyFont="1" applyFill="1" applyBorder="1" applyProtection="1">
      <protection locked="0"/>
    </xf>
    <xf numFmtId="4" fontId="1" fillId="0" borderId="9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center" vertical="center" shrinkToFit="1"/>
    </xf>
    <xf numFmtId="2" fontId="10" fillId="0" borderId="2" xfId="0" applyNumberFormat="1" applyFont="1" applyFill="1" applyBorder="1" applyAlignment="1">
      <alignment vertical="center"/>
    </xf>
    <xf numFmtId="4" fontId="10" fillId="0" borderId="2" xfId="3" applyNumberFormat="1" applyFont="1" applyFill="1" applyBorder="1" applyAlignment="1" applyProtection="1">
      <alignment vertical="center"/>
      <protection locked="0"/>
    </xf>
    <xf numFmtId="4" fontId="10" fillId="0" borderId="2" xfId="3" applyNumberFormat="1" applyFont="1" applyFill="1" applyBorder="1" applyAlignment="1">
      <alignment vertical="center"/>
    </xf>
    <xf numFmtId="2" fontId="7" fillId="3" borderId="1" xfId="0" applyNumberFormat="1" applyFont="1" applyFill="1" applyBorder="1"/>
    <xf numFmtId="0" fontId="7" fillId="0" borderId="0" xfId="0" applyFont="1"/>
    <xf numFmtId="0" fontId="7" fillId="2" borderId="7" xfId="0" applyFont="1" applyFill="1" applyBorder="1" applyAlignment="1"/>
    <xf numFmtId="0" fontId="1" fillId="0" borderId="1" xfId="0" applyFont="1" applyBorder="1" applyAlignment="1">
      <alignment wrapText="1"/>
    </xf>
    <xf numFmtId="2" fontId="10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" fontId="10" fillId="0" borderId="1" xfId="1" applyNumberFormat="1" applyFont="1" applyBorder="1" applyAlignment="1">
      <alignment horizontal="center" shrinkToFit="1"/>
    </xf>
    <xf numFmtId="0" fontId="1" fillId="0" borderId="1" xfId="0" applyFont="1" applyFill="1" applyBorder="1" applyAlignment="1">
      <alignment horizontal="right" vertical="center"/>
    </xf>
    <xf numFmtId="0" fontId="10" fillId="0" borderId="1" xfId="3" applyFont="1" applyFill="1" applyBorder="1" applyAlignment="1">
      <alignment wrapText="1"/>
    </xf>
    <xf numFmtId="4" fontId="10" fillId="0" borderId="1" xfId="3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right" vertical="center"/>
    </xf>
    <xf numFmtId="4" fontId="10" fillId="0" borderId="1" xfId="0" applyNumberFormat="1" applyFont="1" applyBorder="1"/>
    <xf numFmtId="0" fontId="10" fillId="0" borderId="0" xfId="0" applyFont="1"/>
    <xf numFmtId="0" fontId="1" fillId="0" borderId="1" xfId="0" applyFont="1" applyFill="1" applyBorder="1"/>
    <xf numFmtId="4" fontId="10" fillId="0" borderId="1" xfId="3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4" fontId="1" fillId="0" borderId="1" xfId="0" applyNumberFormat="1" applyFont="1" applyFill="1" applyBorder="1"/>
    <xf numFmtId="0" fontId="1" fillId="0" borderId="1" xfId="0" applyFont="1" applyBorder="1" applyAlignment="1">
      <alignment horizontal="right" vertical="center"/>
    </xf>
    <xf numFmtId="0" fontId="7" fillId="0" borderId="0" xfId="0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2" fontId="7" fillId="4" borderId="1" xfId="0" applyNumberFormat="1" applyFont="1" applyFill="1" applyBorder="1"/>
    <xf numFmtId="0" fontId="1" fillId="4" borderId="6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7" fillId="4" borderId="3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3"/>
  <sheetViews>
    <sheetView tabSelected="1" topLeftCell="A136" zoomScale="130" zoomScaleNormal="130" workbookViewId="0">
      <selection activeCell="B141" sqref="B141:B143"/>
    </sheetView>
  </sheetViews>
  <sheetFormatPr defaultColWidth="8.85546875" defaultRowHeight="15" x14ac:dyDescent="0.25"/>
  <cols>
    <col min="1" max="1" width="5.85546875" style="2" customWidth="1"/>
    <col min="2" max="2" width="55.5703125" style="2" customWidth="1"/>
    <col min="3" max="3" width="10.42578125" style="50" customWidth="1"/>
    <col min="4" max="4" width="11.5703125" style="2" customWidth="1"/>
    <col min="5" max="5" width="15.7109375" style="2" customWidth="1"/>
    <col min="6" max="6" width="16.5703125" style="2" customWidth="1"/>
    <col min="7" max="16384" width="8.85546875" style="2"/>
  </cols>
  <sheetData>
    <row r="2" spans="1:7" ht="18.75" x14ac:dyDescent="0.3">
      <c r="B2" s="68" t="s">
        <v>143</v>
      </c>
      <c r="C2" s="68"/>
    </row>
    <row r="3" spans="1:7" ht="15.75" x14ac:dyDescent="0.25">
      <c r="B3" s="1" t="s">
        <v>140</v>
      </c>
    </row>
    <row r="4" spans="1:7" ht="15.75" x14ac:dyDescent="0.25">
      <c r="B4" s="1" t="s">
        <v>139</v>
      </c>
    </row>
    <row r="6" spans="1:7" ht="39" customHeight="1" x14ac:dyDescent="0.25">
      <c r="A6" s="58" t="s">
        <v>138</v>
      </c>
      <c r="B6" s="58"/>
      <c r="C6" s="58"/>
      <c r="D6" s="58"/>
      <c r="E6" s="58"/>
      <c r="F6" s="58"/>
    </row>
    <row r="7" spans="1:7" ht="9.75" customHeight="1" x14ac:dyDescent="0.25">
      <c r="A7" s="51"/>
      <c r="B7" s="51"/>
      <c r="C7" s="51"/>
      <c r="D7" s="51"/>
      <c r="E7" s="51"/>
      <c r="F7" s="51"/>
    </row>
    <row r="8" spans="1:7" ht="19.5" customHeight="1" x14ac:dyDescent="0.25">
      <c r="A8" s="67" t="s">
        <v>141</v>
      </c>
      <c r="B8" s="67"/>
      <c r="C8" s="67"/>
      <c r="D8" s="67"/>
      <c r="E8" s="67"/>
      <c r="F8" s="67"/>
      <c r="G8" s="67"/>
    </row>
    <row r="9" spans="1:7" ht="7.5" customHeight="1" x14ac:dyDescent="0.25"/>
    <row r="10" spans="1:7" ht="58.5" customHeight="1" x14ac:dyDescent="0.25">
      <c r="A10" s="55" t="s">
        <v>40</v>
      </c>
      <c r="B10" s="56" t="s">
        <v>41</v>
      </c>
      <c r="C10" s="56" t="s">
        <v>42</v>
      </c>
      <c r="D10" s="56" t="s">
        <v>43</v>
      </c>
      <c r="E10" s="56" t="s">
        <v>136</v>
      </c>
      <c r="F10" s="56" t="s">
        <v>137</v>
      </c>
    </row>
    <row r="11" spans="1:7" ht="12.75" customHeight="1" x14ac:dyDescent="0.25">
      <c r="A11" s="54">
        <v>1</v>
      </c>
      <c r="B11" s="54">
        <v>2</v>
      </c>
      <c r="C11" s="54">
        <v>3</v>
      </c>
      <c r="D11" s="54">
        <v>4</v>
      </c>
      <c r="E11" s="54">
        <v>5</v>
      </c>
      <c r="F11" s="54">
        <v>6</v>
      </c>
    </row>
    <row r="12" spans="1:7" ht="21.6" customHeight="1" x14ac:dyDescent="0.25">
      <c r="A12" s="59" t="s">
        <v>44</v>
      </c>
      <c r="B12" s="60"/>
      <c r="C12" s="60"/>
      <c r="D12" s="60"/>
      <c r="E12" s="60"/>
      <c r="F12" s="53"/>
    </row>
    <row r="13" spans="1:7" x14ac:dyDescent="0.25">
      <c r="A13" s="3">
        <v>1</v>
      </c>
      <c r="B13" s="4" t="s">
        <v>0</v>
      </c>
      <c r="C13" s="5" t="s">
        <v>1</v>
      </c>
      <c r="D13" s="6">
        <f>89.5+24.9+22.7+42</f>
        <v>179.1</v>
      </c>
      <c r="E13" s="7"/>
      <c r="F13" s="8"/>
    </row>
    <row r="14" spans="1:7" x14ac:dyDescent="0.25">
      <c r="A14" s="3">
        <v>2</v>
      </c>
      <c r="B14" s="9" t="s">
        <v>69</v>
      </c>
      <c r="C14" s="10" t="s">
        <v>4</v>
      </c>
      <c r="D14" s="11">
        <f>42+6.5+16</f>
        <v>64.5</v>
      </c>
      <c r="E14" s="7"/>
      <c r="F14" s="8"/>
    </row>
    <row r="15" spans="1:7" x14ac:dyDescent="0.25">
      <c r="A15" s="3">
        <v>3</v>
      </c>
      <c r="B15" s="9" t="s">
        <v>70</v>
      </c>
      <c r="C15" s="5" t="s">
        <v>1</v>
      </c>
      <c r="D15" s="12">
        <f>5+19.6+10.4+5</f>
        <v>40</v>
      </c>
      <c r="E15" s="13"/>
      <c r="F15" s="8"/>
    </row>
    <row r="16" spans="1:7" x14ac:dyDescent="0.25">
      <c r="A16" s="3">
        <v>4</v>
      </c>
      <c r="B16" s="14" t="s">
        <v>11</v>
      </c>
      <c r="C16" s="5" t="s">
        <v>1</v>
      </c>
      <c r="D16" s="6">
        <f>5+8.2</f>
        <v>13.2</v>
      </c>
      <c r="E16" s="7"/>
      <c r="F16" s="8"/>
    </row>
    <row r="17" spans="1:6" x14ac:dyDescent="0.25">
      <c r="A17" s="3">
        <v>5</v>
      </c>
      <c r="B17" s="14" t="s">
        <v>15</v>
      </c>
      <c r="C17" s="10" t="s">
        <v>3</v>
      </c>
      <c r="D17" s="6">
        <v>2</v>
      </c>
      <c r="E17" s="7"/>
      <c r="F17" s="15"/>
    </row>
    <row r="18" spans="1:6" x14ac:dyDescent="0.25">
      <c r="A18" s="3">
        <v>6</v>
      </c>
      <c r="B18" s="9" t="s">
        <v>16</v>
      </c>
      <c r="C18" s="10" t="s">
        <v>3</v>
      </c>
      <c r="D18" s="12">
        <v>2</v>
      </c>
      <c r="E18" s="13"/>
      <c r="F18" s="15"/>
    </row>
    <row r="19" spans="1:6" x14ac:dyDescent="0.25">
      <c r="A19" s="3">
        <v>7</v>
      </c>
      <c r="B19" s="9" t="s">
        <v>17</v>
      </c>
      <c r="C19" s="10" t="s">
        <v>4</v>
      </c>
      <c r="D19" s="12">
        <v>10</v>
      </c>
      <c r="E19" s="13"/>
      <c r="F19" s="15"/>
    </row>
    <row r="20" spans="1:6" x14ac:dyDescent="0.25">
      <c r="A20" s="3">
        <v>8</v>
      </c>
      <c r="B20" s="4" t="s">
        <v>18</v>
      </c>
      <c r="C20" s="10" t="s">
        <v>3</v>
      </c>
      <c r="D20" s="6">
        <v>1</v>
      </c>
      <c r="E20" s="7"/>
      <c r="F20" s="15"/>
    </row>
    <row r="21" spans="1:6" x14ac:dyDescent="0.25">
      <c r="A21" s="3">
        <v>9</v>
      </c>
      <c r="B21" s="9" t="s">
        <v>32</v>
      </c>
      <c r="C21" s="16" t="s">
        <v>4</v>
      </c>
      <c r="D21" s="11">
        <v>3</v>
      </c>
      <c r="E21" s="17"/>
      <c r="F21" s="18"/>
    </row>
    <row r="22" spans="1:6" ht="30" x14ac:dyDescent="0.25">
      <c r="A22" s="3">
        <v>10</v>
      </c>
      <c r="B22" s="9" t="s">
        <v>71</v>
      </c>
      <c r="C22" s="16" t="s">
        <v>3</v>
      </c>
      <c r="D22" s="11">
        <v>8</v>
      </c>
      <c r="E22" s="17"/>
      <c r="F22" s="18"/>
    </row>
    <row r="23" spans="1:6" x14ac:dyDescent="0.25">
      <c r="A23" s="3">
        <v>11</v>
      </c>
      <c r="B23" s="9" t="s">
        <v>39</v>
      </c>
      <c r="C23" s="16" t="s">
        <v>1</v>
      </c>
      <c r="D23" s="11">
        <v>9</v>
      </c>
      <c r="E23" s="17"/>
      <c r="F23" s="18"/>
    </row>
    <row r="24" spans="1:6" x14ac:dyDescent="0.25">
      <c r="A24" s="3">
        <v>12</v>
      </c>
      <c r="B24" s="9" t="s">
        <v>51</v>
      </c>
      <c r="C24" s="19" t="s">
        <v>5</v>
      </c>
      <c r="D24" s="11">
        <v>7</v>
      </c>
      <c r="E24" s="17"/>
      <c r="F24" s="18"/>
    </row>
    <row r="25" spans="1:6" x14ac:dyDescent="0.25">
      <c r="A25" s="3">
        <v>13</v>
      </c>
      <c r="B25" s="9" t="s">
        <v>52</v>
      </c>
      <c r="C25" s="19" t="s">
        <v>5</v>
      </c>
      <c r="D25" s="11">
        <v>4</v>
      </c>
      <c r="E25" s="17"/>
      <c r="F25" s="18"/>
    </row>
    <row r="26" spans="1:6" x14ac:dyDescent="0.25">
      <c r="A26" s="3">
        <v>14</v>
      </c>
      <c r="B26" s="9" t="s">
        <v>37</v>
      </c>
      <c r="C26" s="16" t="s">
        <v>38</v>
      </c>
      <c r="D26" s="11">
        <v>2</v>
      </c>
      <c r="E26" s="17"/>
      <c r="F26" s="18"/>
    </row>
    <row r="27" spans="1:6" x14ac:dyDescent="0.25">
      <c r="A27" s="3">
        <v>15</v>
      </c>
      <c r="B27" s="20" t="s">
        <v>72</v>
      </c>
      <c r="C27" s="21" t="s">
        <v>1</v>
      </c>
      <c r="D27" s="22">
        <f>8.2+5+10.4</f>
        <v>23.6</v>
      </c>
      <c r="E27" s="23"/>
      <c r="F27" s="24"/>
    </row>
    <row r="28" spans="1:6" x14ac:dyDescent="0.25">
      <c r="A28" s="3">
        <v>16</v>
      </c>
      <c r="B28" s="20" t="s">
        <v>2</v>
      </c>
      <c r="C28" s="21" t="s">
        <v>1</v>
      </c>
      <c r="D28" s="22">
        <v>15</v>
      </c>
      <c r="E28" s="23"/>
      <c r="F28" s="24"/>
    </row>
    <row r="29" spans="1:6" x14ac:dyDescent="0.25">
      <c r="A29" s="3">
        <v>17</v>
      </c>
      <c r="B29" s="20" t="s">
        <v>50</v>
      </c>
      <c r="C29" s="21" t="s">
        <v>1</v>
      </c>
      <c r="D29" s="22">
        <f>15+8.2+4.9</f>
        <v>28.1</v>
      </c>
      <c r="E29" s="23"/>
      <c r="F29" s="24"/>
    </row>
    <row r="30" spans="1:6" ht="30" x14ac:dyDescent="0.25">
      <c r="A30" s="3">
        <v>18</v>
      </c>
      <c r="B30" s="20" t="s">
        <v>12</v>
      </c>
      <c r="C30" s="21" t="s">
        <v>1</v>
      </c>
      <c r="D30" s="22">
        <f>89.5+17.8+42</f>
        <v>149.30000000000001</v>
      </c>
      <c r="E30" s="23"/>
      <c r="F30" s="24"/>
    </row>
    <row r="31" spans="1:6" ht="30" x14ac:dyDescent="0.25">
      <c r="A31" s="3">
        <v>19</v>
      </c>
      <c r="B31" s="20" t="s">
        <v>14</v>
      </c>
      <c r="C31" s="21" t="s">
        <v>1</v>
      </c>
      <c r="D31" s="22">
        <f>89.5+17.8+42</f>
        <v>149.30000000000001</v>
      </c>
      <c r="E31" s="23"/>
      <c r="F31" s="24"/>
    </row>
    <row r="32" spans="1:6" x14ac:dyDescent="0.25">
      <c r="A32" s="3">
        <v>20</v>
      </c>
      <c r="B32" s="20" t="s">
        <v>19</v>
      </c>
      <c r="C32" s="21" t="s">
        <v>1</v>
      </c>
      <c r="D32" s="22">
        <v>5</v>
      </c>
      <c r="E32" s="23"/>
      <c r="F32" s="24"/>
    </row>
    <row r="33" spans="1:6" x14ac:dyDescent="0.25">
      <c r="A33" s="3">
        <v>21</v>
      </c>
      <c r="B33" s="20" t="s">
        <v>20</v>
      </c>
      <c r="C33" s="21" t="s">
        <v>1</v>
      </c>
      <c r="D33" s="22">
        <f>8.2+9+4.9</f>
        <v>22.1</v>
      </c>
      <c r="E33" s="23"/>
      <c r="F33" s="24"/>
    </row>
    <row r="34" spans="1:6" x14ac:dyDescent="0.25">
      <c r="A34" s="3">
        <v>22</v>
      </c>
      <c r="B34" s="20" t="s">
        <v>21</v>
      </c>
      <c r="C34" s="21" t="s">
        <v>1</v>
      </c>
      <c r="D34" s="22">
        <f>89.5+17.2+22.7+42</f>
        <v>171.4</v>
      </c>
      <c r="E34" s="23"/>
      <c r="F34" s="24"/>
    </row>
    <row r="35" spans="1:6" x14ac:dyDescent="0.25">
      <c r="A35" s="3">
        <v>23</v>
      </c>
      <c r="B35" s="20" t="s">
        <v>73</v>
      </c>
      <c r="C35" s="21" t="s">
        <v>1</v>
      </c>
      <c r="D35" s="22">
        <f>27.3+10.4+5</f>
        <v>42.7</v>
      </c>
      <c r="E35" s="23"/>
      <c r="F35" s="24"/>
    </row>
    <row r="36" spans="1:6" x14ac:dyDescent="0.25">
      <c r="A36" s="3">
        <v>24</v>
      </c>
      <c r="B36" s="20" t="s">
        <v>64</v>
      </c>
      <c r="C36" s="21" t="s">
        <v>1</v>
      </c>
      <c r="D36" s="22">
        <f>69+34.5</f>
        <v>103.5</v>
      </c>
      <c r="E36" s="23"/>
      <c r="F36" s="24"/>
    </row>
    <row r="37" spans="1:6" x14ac:dyDescent="0.25">
      <c r="A37" s="3">
        <v>25</v>
      </c>
      <c r="B37" s="20" t="s">
        <v>28</v>
      </c>
      <c r="C37" s="21" t="s">
        <v>4</v>
      </c>
      <c r="D37" s="22">
        <f>20+15+15</f>
        <v>50</v>
      </c>
      <c r="E37" s="23"/>
      <c r="F37" s="24"/>
    </row>
    <row r="38" spans="1:6" x14ac:dyDescent="0.25">
      <c r="A38" s="3">
        <v>26</v>
      </c>
      <c r="B38" s="20" t="s">
        <v>7</v>
      </c>
      <c r="C38" s="21" t="s">
        <v>4</v>
      </c>
      <c r="D38" s="22">
        <f>20+15</f>
        <v>35</v>
      </c>
      <c r="E38" s="23"/>
      <c r="F38" s="24"/>
    </row>
    <row r="39" spans="1:6" x14ac:dyDescent="0.25">
      <c r="A39" s="3">
        <v>27</v>
      </c>
      <c r="B39" s="20" t="s">
        <v>6</v>
      </c>
      <c r="C39" s="21" t="s">
        <v>4</v>
      </c>
      <c r="D39" s="22">
        <f>20+15</f>
        <v>35</v>
      </c>
      <c r="E39" s="23"/>
      <c r="F39" s="24"/>
    </row>
    <row r="40" spans="1:6" x14ac:dyDescent="0.25">
      <c r="A40" s="3">
        <v>28</v>
      </c>
      <c r="B40" s="20" t="s">
        <v>74</v>
      </c>
      <c r="C40" s="21" t="s">
        <v>5</v>
      </c>
      <c r="D40" s="22">
        <v>13</v>
      </c>
      <c r="E40" s="23"/>
      <c r="F40" s="24"/>
    </row>
    <row r="41" spans="1:6" x14ac:dyDescent="0.25">
      <c r="A41" s="3">
        <v>29</v>
      </c>
      <c r="B41" s="20" t="s">
        <v>53</v>
      </c>
      <c r="C41" s="21" t="s">
        <v>5</v>
      </c>
      <c r="D41" s="22">
        <f>8+8+2+4</f>
        <v>22</v>
      </c>
      <c r="E41" s="23"/>
      <c r="F41" s="24"/>
    </row>
    <row r="42" spans="1:6" x14ac:dyDescent="0.25">
      <c r="A42" s="3">
        <v>30</v>
      </c>
      <c r="B42" s="20" t="s">
        <v>75</v>
      </c>
      <c r="C42" s="21" t="s">
        <v>5</v>
      </c>
      <c r="D42" s="22">
        <v>2</v>
      </c>
      <c r="E42" s="23"/>
      <c r="F42" s="24"/>
    </row>
    <row r="43" spans="1:6" ht="30" x14ac:dyDescent="0.25">
      <c r="A43" s="3">
        <v>31</v>
      </c>
      <c r="B43" s="20" t="s">
        <v>76</v>
      </c>
      <c r="C43" s="21" t="s">
        <v>5</v>
      </c>
      <c r="D43" s="22">
        <v>2</v>
      </c>
      <c r="E43" s="23"/>
      <c r="F43" s="24"/>
    </row>
    <row r="44" spans="1:6" ht="30" x14ac:dyDescent="0.25">
      <c r="A44" s="3">
        <v>32</v>
      </c>
      <c r="B44" s="20" t="s">
        <v>13</v>
      </c>
      <c r="C44" s="21" t="s">
        <v>1</v>
      </c>
      <c r="D44" s="22">
        <f>70.6+4.9</f>
        <v>75.5</v>
      </c>
      <c r="E44" s="23"/>
      <c r="F44" s="24"/>
    </row>
    <row r="45" spans="1:6" x14ac:dyDescent="0.25">
      <c r="A45" s="3">
        <v>33</v>
      </c>
      <c r="B45" s="20" t="s">
        <v>9</v>
      </c>
      <c r="C45" s="21" t="s">
        <v>4</v>
      </c>
      <c r="D45" s="22">
        <f>42+6.5+16</f>
        <v>64.5</v>
      </c>
      <c r="E45" s="23"/>
      <c r="F45" s="24"/>
    </row>
    <row r="46" spans="1:6" x14ac:dyDescent="0.25">
      <c r="A46" s="3">
        <v>34</v>
      </c>
      <c r="B46" s="20" t="s">
        <v>27</v>
      </c>
      <c r="C46" s="21" t="s">
        <v>4</v>
      </c>
      <c r="D46" s="22">
        <v>6</v>
      </c>
      <c r="E46" s="23"/>
      <c r="F46" s="24"/>
    </row>
    <row r="47" spans="1:6" ht="30" x14ac:dyDescent="0.25">
      <c r="A47" s="3">
        <v>35</v>
      </c>
      <c r="B47" s="20" t="s">
        <v>65</v>
      </c>
      <c r="C47" s="21" t="s">
        <v>4</v>
      </c>
      <c r="D47" s="22">
        <v>8</v>
      </c>
      <c r="E47" s="23"/>
      <c r="F47" s="24"/>
    </row>
    <row r="48" spans="1:6" x14ac:dyDescent="0.25">
      <c r="A48" s="3">
        <v>36</v>
      </c>
      <c r="B48" s="20" t="s">
        <v>22</v>
      </c>
      <c r="C48" s="21" t="s">
        <v>5</v>
      </c>
      <c r="D48" s="22">
        <v>1</v>
      </c>
      <c r="E48" s="23"/>
      <c r="F48" s="24"/>
    </row>
    <row r="49" spans="1:6" x14ac:dyDescent="0.25">
      <c r="A49" s="3">
        <v>37</v>
      </c>
      <c r="B49" s="20" t="s">
        <v>66</v>
      </c>
      <c r="C49" s="21" t="s">
        <v>5</v>
      </c>
      <c r="D49" s="22">
        <v>1</v>
      </c>
      <c r="E49" s="23"/>
      <c r="F49" s="24"/>
    </row>
    <row r="50" spans="1:6" x14ac:dyDescent="0.25">
      <c r="A50" s="3">
        <v>38</v>
      </c>
      <c r="B50" s="20" t="s">
        <v>23</v>
      </c>
      <c r="C50" s="21" t="s">
        <v>5</v>
      </c>
      <c r="D50" s="22">
        <v>2</v>
      </c>
      <c r="E50" s="23"/>
      <c r="F50" s="24"/>
    </row>
    <row r="51" spans="1:6" x14ac:dyDescent="0.25">
      <c r="A51" s="3">
        <v>39</v>
      </c>
      <c r="B51" s="20" t="s">
        <v>24</v>
      </c>
      <c r="C51" s="21" t="s">
        <v>5</v>
      </c>
      <c r="D51" s="22">
        <v>2</v>
      </c>
      <c r="E51" s="23"/>
      <c r="F51" s="24"/>
    </row>
    <row r="52" spans="1:6" x14ac:dyDescent="0.25">
      <c r="A52" s="3">
        <v>40</v>
      </c>
      <c r="B52" s="20" t="s">
        <v>25</v>
      </c>
      <c r="C52" s="21" t="s">
        <v>5</v>
      </c>
      <c r="D52" s="22">
        <v>2</v>
      </c>
      <c r="E52" s="23"/>
      <c r="F52" s="24"/>
    </row>
    <row r="53" spans="1:6" x14ac:dyDescent="0.25">
      <c r="A53" s="3">
        <v>41</v>
      </c>
      <c r="B53" s="20" t="s">
        <v>26</v>
      </c>
      <c r="C53" s="21" t="s">
        <v>5</v>
      </c>
      <c r="D53" s="22">
        <v>8</v>
      </c>
      <c r="E53" s="23"/>
      <c r="F53" s="24"/>
    </row>
    <row r="54" spans="1:6" x14ac:dyDescent="0.25">
      <c r="A54" s="3">
        <v>42</v>
      </c>
      <c r="B54" s="20" t="s">
        <v>67</v>
      </c>
      <c r="C54" s="21" t="s">
        <v>4</v>
      </c>
      <c r="D54" s="22">
        <v>6</v>
      </c>
      <c r="E54" s="23"/>
      <c r="F54" s="24"/>
    </row>
    <row r="55" spans="1:6" x14ac:dyDescent="0.25">
      <c r="A55" s="3">
        <v>43</v>
      </c>
      <c r="B55" s="20" t="s">
        <v>68</v>
      </c>
      <c r="C55" s="21" t="s">
        <v>5</v>
      </c>
      <c r="D55" s="22">
        <v>5</v>
      </c>
      <c r="E55" s="23"/>
      <c r="F55" s="24"/>
    </row>
    <row r="56" spans="1:6" x14ac:dyDescent="0.25">
      <c r="A56" s="3">
        <v>44</v>
      </c>
      <c r="B56" s="20" t="s">
        <v>10</v>
      </c>
      <c r="C56" s="21" t="s">
        <v>5</v>
      </c>
      <c r="D56" s="22">
        <f>2+3</f>
        <v>5</v>
      </c>
      <c r="E56" s="23"/>
      <c r="F56" s="24"/>
    </row>
    <row r="57" spans="1:6" ht="30" x14ac:dyDescent="0.25">
      <c r="A57" s="3">
        <v>45</v>
      </c>
      <c r="B57" s="20" t="s">
        <v>33</v>
      </c>
      <c r="C57" s="21" t="s">
        <v>1</v>
      </c>
      <c r="D57" s="22">
        <v>11.3</v>
      </c>
      <c r="E57" s="23"/>
      <c r="F57" s="24"/>
    </row>
    <row r="58" spans="1:6" x14ac:dyDescent="0.25">
      <c r="A58" s="3">
        <v>46</v>
      </c>
      <c r="B58" s="20" t="s">
        <v>54</v>
      </c>
      <c r="C58" s="21" t="s">
        <v>1</v>
      </c>
      <c r="D58" s="22">
        <f>0.7*2.05*2+0.9*2.05*2+2.87+3.38</f>
        <v>12.809999999999999</v>
      </c>
      <c r="E58" s="23"/>
      <c r="F58" s="24"/>
    </row>
    <row r="59" spans="1:6" x14ac:dyDescent="0.25">
      <c r="A59" s="3">
        <v>47</v>
      </c>
      <c r="B59" s="20" t="s">
        <v>34</v>
      </c>
      <c r="C59" s="21" t="s">
        <v>4</v>
      </c>
      <c r="D59" s="22">
        <v>43</v>
      </c>
      <c r="E59" s="23"/>
      <c r="F59" s="24"/>
    </row>
    <row r="60" spans="1:6" x14ac:dyDescent="0.25">
      <c r="A60" s="3">
        <v>48</v>
      </c>
      <c r="B60" s="20" t="s">
        <v>35</v>
      </c>
      <c r="C60" s="21" t="s">
        <v>4</v>
      </c>
      <c r="D60" s="22">
        <f>D59</f>
        <v>43</v>
      </c>
      <c r="E60" s="23"/>
      <c r="F60" s="24"/>
    </row>
    <row r="61" spans="1:6" x14ac:dyDescent="0.25">
      <c r="A61" s="3">
        <v>49</v>
      </c>
      <c r="B61" s="20" t="s">
        <v>36</v>
      </c>
      <c r="C61" s="21" t="s">
        <v>4</v>
      </c>
      <c r="D61" s="22">
        <f>D60</f>
        <v>43</v>
      </c>
      <c r="E61" s="23"/>
      <c r="F61" s="24"/>
    </row>
    <row r="62" spans="1:6" s="26" customFormat="1" ht="24" customHeight="1" x14ac:dyDescent="0.25">
      <c r="A62" s="61" t="s">
        <v>45</v>
      </c>
      <c r="B62" s="62"/>
      <c r="C62" s="62"/>
      <c r="D62" s="62"/>
      <c r="E62" s="63"/>
      <c r="F62" s="25"/>
    </row>
    <row r="63" spans="1:6" s="26" customFormat="1" ht="26.45" customHeight="1" x14ac:dyDescent="0.25">
      <c r="A63" s="64" t="s">
        <v>46</v>
      </c>
      <c r="B63" s="65"/>
      <c r="C63" s="65"/>
      <c r="D63" s="65"/>
      <c r="E63" s="65"/>
      <c r="F63" s="27"/>
    </row>
    <row r="64" spans="1:6" x14ac:dyDescent="0.25">
      <c r="A64" s="28">
        <v>1</v>
      </c>
      <c r="B64" s="9" t="s">
        <v>77</v>
      </c>
      <c r="C64" s="19" t="s">
        <v>5</v>
      </c>
      <c r="D64" s="29">
        <v>100</v>
      </c>
      <c r="E64" s="13"/>
      <c r="F64" s="30"/>
    </row>
    <row r="65" spans="1:6" x14ac:dyDescent="0.25">
      <c r="A65" s="28">
        <v>2</v>
      </c>
      <c r="B65" s="9" t="s">
        <v>78</v>
      </c>
      <c r="C65" s="31" t="s">
        <v>5</v>
      </c>
      <c r="D65" s="29">
        <v>16</v>
      </c>
      <c r="E65" s="13"/>
      <c r="F65" s="30"/>
    </row>
    <row r="66" spans="1:6" x14ac:dyDescent="0.25">
      <c r="A66" s="28">
        <v>3</v>
      </c>
      <c r="B66" s="9" t="s">
        <v>79</v>
      </c>
      <c r="C66" s="32" t="s">
        <v>1</v>
      </c>
      <c r="D66" s="29">
        <v>31</v>
      </c>
      <c r="E66" s="13"/>
      <c r="F66" s="30"/>
    </row>
    <row r="67" spans="1:6" x14ac:dyDescent="0.25">
      <c r="A67" s="28">
        <v>4</v>
      </c>
      <c r="B67" s="9" t="s">
        <v>80</v>
      </c>
      <c r="C67" s="31" t="s">
        <v>5</v>
      </c>
      <c r="D67" s="29">
        <v>7</v>
      </c>
      <c r="E67" s="13"/>
      <c r="F67" s="30"/>
    </row>
    <row r="68" spans="1:6" x14ac:dyDescent="0.25">
      <c r="A68" s="28">
        <v>5</v>
      </c>
      <c r="B68" s="9" t="s">
        <v>81</v>
      </c>
      <c r="C68" s="31" t="s">
        <v>5</v>
      </c>
      <c r="D68" s="33">
        <v>54</v>
      </c>
      <c r="E68" s="30"/>
      <c r="F68" s="30"/>
    </row>
    <row r="69" spans="1:6" ht="30" x14ac:dyDescent="0.25">
      <c r="A69" s="28">
        <v>6</v>
      </c>
      <c r="B69" s="34" t="s">
        <v>82</v>
      </c>
      <c r="C69" s="31" t="s">
        <v>5</v>
      </c>
      <c r="D69" s="33">
        <v>8</v>
      </c>
      <c r="E69" s="30"/>
      <c r="F69" s="30"/>
    </row>
    <row r="70" spans="1:6" x14ac:dyDescent="0.25">
      <c r="A70" s="28">
        <v>7</v>
      </c>
      <c r="B70" s="34" t="s">
        <v>55</v>
      </c>
      <c r="C70" s="35" t="s">
        <v>1</v>
      </c>
      <c r="D70" s="33">
        <f>69+34.5</f>
        <v>103.5</v>
      </c>
      <c r="E70" s="30"/>
      <c r="F70" s="30"/>
    </row>
    <row r="71" spans="1:6" ht="30" x14ac:dyDescent="0.25">
      <c r="A71" s="28">
        <v>8</v>
      </c>
      <c r="B71" s="34" t="s">
        <v>83</v>
      </c>
      <c r="C71" s="35" t="s">
        <v>1</v>
      </c>
      <c r="D71" s="33">
        <f>69+34.5</f>
        <v>103.5</v>
      </c>
      <c r="E71" s="30"/>
      <c r="F71" s="30"/>
    </row>
    <row r="72" spans="1:6" ht="30" x14ac:dyDescent="0.25">
      <c r="A72" s="28">
        <v>9</v>
      </c>
      <c r="B72" s="36" t="s">
        <v>84</v>
      </c>
      <c r="C72" s="31" t="s">
        <v>5</v>
      </c>
      <c r="D72" s="33">
        <f>8+2+6</f>
        <v>16</v>
      </c>
      <c r="E72" s="30"/>
      <c r="F72" s="30"/>
    </row>
    <row r="73" spans="1:6" x14ac:dyDescent="0.25">
      <c r="A73" s="28">
        <v>10</v>
      </c>
      <c r="B73" s="34" t="s">
        <v>85</v>
      </c>
      <c r="C73" s="35" t="s">
        <v>5</v>
      </c>
      <c r="D73" s="33">
        <f>8+2+4</f>
        <v>14</v>
      </c>
      <c r="E73" s="30"/>
      <c r="F73" s="30"/>
    </row>
    <row r="74" spans="1:6" x14ac:dyDescent="0.25">
      <c r="A74" s="28">
        <v>11</v>
      </c>
      <c r="B74" s="34" t="s">
        <v>86</v>
      </c>
      <c r="C74" s="35" t="s">
        <v>5</v>
      </c>
      <c r="D74" s="33">
        <v>2</v>
      </c>
      <c r="E74" s="30"/>
      <c r="F74" s="30"/>
    </row>
    <row r="75" spans="1:6" x14ac:dyDescent="0.25">
      <c r="A75" s="28">
        <v>12</v>
      </c>
      <c r="B75" s="34" t="s">
        <v>87</v>
      </c>
      <c r="C75" s="35" t="s">
        <v>4</v>
      </c>
      <c r="D75" s="33">
        <f>20+15+15</f>
        <v>50</v>
      </c>
      <c r="E75" s="30"/>
      <c r="F75" s="30"/>
    </row>
    <row r="76" spans="1:6" x14ac:dyDescent="0.25">
      <c r="A76" s="28">
        <v>13</v>
      </c>
      <c r="B76" s="37" t="s">
        <v>88</v>
      </c>
      <c r="C76" s="31" t="s">
        <v>5</v>
      </c>
      <c r="D76" s="33">
        <f>4+1+2</f>
        <v>7</v>
      </c>
      <c r="E76" s="30"/>
      <c r="F76" s="30"/>
    </row>
    <row r="77" spans="1:6" s="41" customFormat="1" x14ac:dyDescent="0.25">
      <c r="A77" s="28">
        <v>14</v>
      </c>
      <c r="B77" s="9" t="s">
        <v>8</v>
      </c>
      <c r="C77" s="38" t="s">
        <v>5</v>
      </c>
      <c r="D77" s="39">
        <f>4+1+2</f>
        <v>7</v>
      </c>
      <c r="E77" s="40"/>
      <c r="F77" s="30"/>
    </row>
    <row r="78" spans="1:6" x14ac:dyDescent="0.25">
      <c r="A78" s="28">
        <v>15</v>
      </c>
      <c r="B78" s="42" t="s">
        <v>89</v>
      </c>
      <c r="C78" s="31" t="s">
        <v>4</v>
      </c>
      <c r="D78" s="33">
        <v>70</v>
      </c>
      <c r="E78" s="30"/>
      <c r="F78" s="30"/>
    </row>
    <row r="79" spans="1:6" x14ac:dyDescent="0.25">
      <c r="A79" s="28">
        <v>16</v>
      </c>
      <c r="B79" s="42" t="s">
        <v>90</v>
      </c>
      <c r="C79" s="19" t="s">
        <v>5</v>
      </c>
      <c r="D79" s="33">
        <f>24+10+16</f>
        <v>50</v>
      </c>
      <c r="E79" s="30"/>
      <c r="F79" s="30"/>
    </row>
    <row r="80" spans="1:6" x14ac:dyDescent="0.25">
      <c r="A80" s="28">
        <v>17</v>
      </c>
      <c r="B80" s="42" t="s">
        <v>91</v>
      </c>
      <c r="C80" s="19" t="s">
        <v>5</v>
      </c>
      <c r="D80" s="33">
        <f>84+13+32</f>
        <v>129</v>
      </c>
      <c r="E80" s="30"/>
      <c r="F80" s="30"/>
    </row>
    <row r="81" spans="1:6" x14ac:dyDescent="0.25">
      <c r="A81" s="28">
        <v>18</v>
      </c>
      <c r="B81" s="42" t="s">
        <v>92</v>
      </c>
      <c r="C81" s="19" t="s">
        <v>5</v>
      </c>
      <c r="D81" s="33">
        <v>8</v>
      </c>
      <c r="E81" s="30"/>
      <c r="F81" s="30"/>
    </row>
    <row r="82" spans="1:6" x14ac:dyDescent="0.25">
      <c r="A82" s="28">
        <v>19</v>
      </c>
      <c r="B82" s="42" t="s">
        <v>93</v>
      </c>
      <c r="C82" s="19" t="s">
        <v>5</v>
      </c>
      <c r="D82" s="33">
        <v>1</v>
      </c>
      <c r="E82" s="30"/>
      <c r="F82" s="30"/>
    </row>
    <row r="83" spans="1:6" x14ac:dyDescent="0.25">
      <c r="A83" s="28">
        <v>20</v>
      </c>
      <c r="B83" s="36" t="s">
        <v>94</v>
      </c>
      <c r="C83" s="19" t="s">
        <v>5</v>
      </c>
      <c r="D83" s="33">
        <f>1+3+1</f>
        <v>5</v>
      </c>
      <c r="E83" s="30"/>
      <c r="F83" s="30"/>
    </row>
    <row r="84" spans="1:6" x14ac:dyDescent="0.25">
      <c r="A84" s="28">
        <v>21</v>
      </c>
      <c r="B84" s="36" t="s">
        <v>95</v>
      </c>
      <c r="C84" s="31" t="s">
        <v>5</v>
      </c>
      <c r="D84" s="33">
        <v>5</v>
      </c>
      <c r="E84" s="30"/>
      <c r="F84" s="30"/>
    </row>
    <row r="85" spans="1:6" x14ac:dyDescent="0.25">
      <c r="A85" s="28">
        <v>22</v>
      </c>
      <c r="B85" s="36" t="s">
        <v>56</v>
      </c>
      <c r="C85" s="31" t="s">
        <v>5</v>
      </c>
      <c r="D85" s="33">
        <v>5</v>
      </c>
      <c r="E85" s="30"/>
      <c r="F85" s="30"/>
    </row>
    <row r="86" spans="1:6" x14ac:dyDescent="0.25">
      <c r="A86" s="28">
        <v>23</v>
      </c>
      <c r="B86" s="36" t="s">
        <v>96</v>
      </c>
      <c r="C86" s="31" t="s">
        <v>5</v>
      </c>
      <c r="D86" s="33">
        <f>9+1</f>
        <v>10</v>
      </c>
      <c r="E86" s="30"/>
      <c r="F86" s="30"/>
    </row>
    <row r="87" spans="1:6" x14ac:dyDescent="0.25">
      <c r="A87" s="28">
        <v>24</v>
      </c>
      <c r="B87" s="34" t="s">
        <v>29</v>
      </c>
      <c r="C87" s="43" t="s">
        <v>1</v>
      </c>
      <c r="D87" s="33">
        <v>5</v>
      </c>
      <c r="E87" s="30"/>
      <c r="F87" s="30"/>
    </row>
    <row r="88" spans="1:6" x14ac:dyDescent="0.25">
      <c r="A88" s="28">
        <v>25</v>
      </c>
      <c r="B88" s="34" t="s">
        <v>97</v>
      </c>
      <c r="C88" s="43" t="s">
        <v>1</v>
      </c>
      <c r="D88" s="33">
        <v>6</v>
      </c>
      <c r="E88" s="30"/>
      <c r="F88" s="30"/>
    </row>
    <row r="89" spans="1:6" x14ac:dyDescent="0.25">
      <c r="A89" s="28">
        <v>26</v>
      </c>
      <c r="B89" s="37" t="s">
        <v>98</v>
      </c>
      <c r="C89" s="31" t="s">
        <v>5</v>
      </c>
      <c r="D89" s="33">
        <v>7</v>
      </c>
      <c r="E89" s="30"/>
      <c r="F89" s="30"/>
    </row>
    <row r="90" spans="1:6" x14ac:dyDescent="0.25">
      <c r="A90" s="28">
        <v>27</v>
      </c>
      <c r="B90" s="36" t="s">
        <v>99</v>
      </c>
      <c r="C90" s="10" t="s">
        <v>4</v>
      </c>
      <c r="D90" s="33">
        <v>3</v>
      </c>
      <c r="E90" s="30"/>
      <c r="F90" s="30"/>
    </row>
    <row r="91" spans="1:6" x14ac:dyDescent="0.25">
      <c r="A91" s="28">
        <v>28</v>
      </c>
      <c r="B91" s="36" t="s">
        <v>100</v>
      </c>
      <c r="C91" s="19" t="s">
        <v>5</v>
      </c>
      <c r="D91" s="33">
        <f>3+2+74</f>
        <v>79</v>
      </c>
      <c r="E91" s="30"/>
      <c r="F91" s="30"/>
    </row>
    <row r="92" spans="1:6" x14ac:dyDescent="0.25">
      <c r="A92" s="28">
        <v>29</v>
      </c>
      <c r="B92" s="36" t="s">
        <v>101</v>
      </c>
      <c r="C92" s="19" t="s">
        <v>30</v>
      </c>
      <c r="D92" s="33">
        <v>0.57399999999999995</v>
      </c>
      <c r="E92" s="30"/>
      <c r="F92" s="30"/>
    </row>
    <row r="93" spans="1:6" x14ac:dyDescent="0.25">
      <c r="A93" s="28">
        <v>30</v>
      </c>
      <c r="B93" s="36" t="s">
        <v>102</v>
      </c>
      <c r="C93" s="19" t="s">
        <v>5</v>
      </c>
      <c r="D93" s="33">
        <v>4</v>
      </c>
      <c r="E93" s="30"/>
      <c r="F93" s="30"/>
    </row>
    <row r="94" spans="1:6" x14ac:dyDescent="0.25">
      <c r="A94" s="28">
        <v>31</v>
      </c>
      <c r="B94" s="36" t="s">
        <v>103</v>
      </c>
      <c r="C94" s="19" t="s">
        <v>1</v>
      </c>
      <c r="D94" s="33">
        <v>10</v>
      </c>
      <c r="E94" s="30"/>
      <c r="F94" s="30"/>
    </row>
    <row r="95" spans="1:6" x14ac:dyDescent="0.25">
      <c r="A95" s="28">
        <v>32</v>
      </c>
      <c r="B95" s="36" t="s">
        <v>104</v>
      </c>
      <c r="C95" s="19" t="s">
        <v>5</v>
      </c>
      <c r="D95" s="33">
        <v>1</v>
      </c>
      <c r="E95" s="30"/>
      <c r="F95" s="30"/>
    </row>
    <row r="96" spans="1:6" x14ac:dyDescent="0.25">
      <c r="A96" s="28">
        <v>33</v>
      </c>
      <c r="B96" s="36" t="s">
        <v>105</v>
      </c>
      <c r="C96" s="19" t="s">
        <v>5</v>
      </c>
      <c r="D96" s="33">
        <v>1</v>
      </c>
      <c r="E96" s="30"/>
      <c r="F96" s="30"/>
    </row>
    <row r="97" spans="1:6" ht="30" x14ac:dyDescent="0.25">
      <c r="A97" s="28">
        <v>34</v>
      </c>
      <c r="B97" s="44" t="s">
        <v>106</v>
      </c>
      <c r="C97" s="19" t="s">
        <v>1</v>
      </c>
      <c r="D97" s="39">
        <v>24.7</v>
      </c>
      <c r="E97" s="30"/>
      <c r="F97" s="30"/>
    </row>
    <row r="98" spans="1:6" ht="30" x14ac:dyDescent="0.25">
      <c r="A98" s="28">
        <v>35</v>
      </c>
      <c r="B98" s="44" t="s">
        <v>107</v>
      </c>
      <c r="C98" s="19" t="s">
        <v>1</v>
      </c>
      <c r="D98" s="39">
        <v>20.100000000000001</v>
      </c>
      <c r="E98" s="30"/>
      <c r="F98" s="30"/>
    </row>
    <row r="99" spans="1:6" x14ac:dyDescent="0.25">
      <c r="A99" s="28">
        <v>36</v>
      </c>
      <c r="B99" s="45" t="s">
        <v>108</v>
      </c>
      <c r="C99" s="19" t="s">
        <v>5</v>
      </c>
      <c r="D99" s="33">
        <v>10</v>
      </c>
      <c r="E99" s="30"/>
      <c r="F99" s="30"/>
    </row>
    <row r="100" spans="1:6" x14ac:dyDescent="0.25">
      <c r="A100" s="28">
        <v>37</v>
      </c>
      <c r="B100" s="36" t="s">
        <v>109</v>
      </c>
      <c r="C100" s="19" t="s">
        <v>5</v>
      </c>
      <c r="D100" s="33">
        <v>6</v>
      </c>
      <c r="E100" s="30"/>
      <c r="F100" s="30"/>
    </row>
    <row r="101" spans="1:6" ht="30" x14ac:dyDescent="0.25">
      <c r="A101" s="28">
        <v>38</v>
      </c>
      <c r="B101" s="36" t="s">
        <v>57</v>
      </c>
      <c r="C101" s="19" t="s">
        <v>5</v>
      </c>
      <c r="D101" s="33">
        <v>1</v>
      </c>
      <c r="E101" s="30"/>
      <c r="F101" s="30"/>
    </row>
    <row r="102" spans="1:6" x14ac:dyDescent="0.25">
      <c r="A102" s="28">
        <v>39</v>
      </c>
      <c r="B102" s="36" t="s">
        <v>58</v>
      </c>
      <c r="C102" s="19" t="s">
        <v>5</v>
      </c>
      <c r="D102" s="33">
        <v>1</v>
      </c>
      <c r="E102" s="30"/>
      <c r="F102" s="30"/>
    </row>
    <row r="103" spans="1:6" x14ac:dyDescent="0.25">
      <c r="A103" s="28">
        <v>40</v>
      </c>
      <c r="B103" s="36" t="s">
        <v>110</v>
      </c>
      <c r="C103" s="19" t="s">
        <v>5</v>
      </c>
      <c r="D103" s="33">
        <v>2</v>
      </c>
      <c r="E103" s="30"/>
      <c r="F103" s="30"/>
    </row>
    <row r="104" spans="1:6" x14ac:dyDescent="0.25">
      <c r="A104" s="28">
        <v>41</v>
      </c>
      <c r="B104" s="36" t="s">
        <v>59</v>
      </c>
      <c r="C104" s="19" t="s">
        <v>5</v>
      </c>
      <c r="D104" s="33">
        <v>2</v>
      </c>
      <c r="E104" s="30"/>
      <c r="F104" s="30"/>
    </row>
    <row r="105" spans="1:6" x14ac:dyDescent="0.25">
      <c r="A105" s="28">
        <v>42</v>
      </c>
      <c r="B105" s="34" t="s">
        <v>31</v>
      </c>
      <c r="C105" s="43" t="s">
        <v>5</v>
      </c>
      <c r="D105" s="33">
        <v>2</v>
      </c>
      <c r="E105" s="30"/>
      <c r="F105" s="30"/>
    </row>
    <row r="106" spans="1:6" x14ac:dyDescent="0.25">
      <c r="A106" s="28">
        <v>43</v>
      </c>
      <c r="B106" s="34" t="s">
        <v>111</v>
      </c>
      <c r="C106" s="43" t="s">
        <v>5</v>
      </c>
      <c r="D106" s="33">
        <v>2</v>
      </c>
      <c r="E106" s="30"/>
      <c r="F106" s="30"/>
    </row>
    <row r="107" spans="1:6" ht="30" x14ac:dyDescent="0.25">
      <c r="A107" s="28">
        <v>44</v>
      </c>
      <c r="B107" s="9" t="s">
        <v>60</v>
      </c>
      <c r="C107" s="32" t="s">
        <v>5</v>
      </c>
      <c r="D107" s="29">
        <v>2</v>
      </c>
      <c r="E107" s="13"/>
      <c r="F107" s="30"/>
    </row>
    <row r="108" spans="1:6" x14ac:dyDescent="0.25">
      <c r="A108" s="28">
        <v>45</v>
      </c>
      <c r="B108" s="9" t="s">
        <v>61</v>
      </c>
      <c r="C108" s="32" t="s">
        <v>5</v>
      </c>
      <c r="D108" s="29">
        <v>2</v>
      </c>
      <c r="E108" s="13"/>
      <c r="F108" s="30"/>
    </row>
    <row r="109" spans="1:6" x14ac:dyDescent="0.25">
      <c r="A109" s="28">
        <v>46</v>
      </c>
      <c r="B109" s="9" t="s">
        <v>112</v>
      </c>
      <c r="C109" s="32" t="s">
        <v>5</v>
      </c>
      <c r="D109" s="29">
        <v>2</v>
      </c>
      <c r="E109" s="13"/>
      <c r="F109" s="30"/>
    </row>
    <row r="110" spans="1:6" x14ac:dyDescent="0.25">
      <c r="A110" s="28">
        <v>47</v>
      </c>
      <c r="B110" s="9" t="s">
        <v>48</v>
      </c>
      <c r="C110" s="32" t="s">
        <v>5</v>
      </c>
      <c r="D110" s="29">
        <v>2</v>
      </c>
      <c r="E110" s="13"/>
      <c r="F110" s="30"/>
    </row>
    <row r="111" spans="1:6" x14ac:dyDescent="0.25">
      <c r="A111" s="28">
        <v>48</v>
      </c>
      <c r="B111" s="9" t="s">
        <v>113</v>
      </c>
      <c r="C111" s="32" t="s">
        <v>5</v>
      </c>
      <c r="D111" s="29">
        <v>8</v>
      </c>
      <c r="E111" s="13"/>
      <c r="F111" s="30"/>
    </row>
    <row r="112" spans="1:6" x14ac:dyDescent="0.25">
      <c r="A112" s="28">
        <v>49</v>
      </c>
      <c r="B112" s="9" t="s">
        <v>114</v>
      </c>
      <c r="C112" s="10" t="s">
        <v>4</v>
      </c>
      <c r="D112" s="33">
        <v>2</v>
      </c>
      <c r="E112" s="30"/>
      <c r="F112" s="30"/>
    </row>
    <row r="113" spans="1:6" ht="15.75" customHeight="1" x14ac:dyDescent="0.25">
      <c r="A113" s="28">
        <v>50</v>
      </c>
      <c r="B113" s="34" t="s">
        <v>115</v>
      </c>
      <c r="C113" s="10" t="s">
        <v>4</v>
      </c>
      <c r="D113" s="33">
        <v>4</v>
      </c>
      <c r="E113" s="30"/>
      <c r="F113" s="30"/>
    </row>
    <row r="114" spans="1:6" ht="30" x14ac:dyDescent="0.25">
      <c r="A114" s="28">
        <v>51</v>
      </c>
      <c r="B114" s="9" t="s">
        <v>116</v>
      </c>
      <c r="C114" s="32" t="s">
        <v>5</v>
      </c>
      <c r="D114" s="33">
        <v>6</v>
      </c>
      <c r="E114" s="46"/>
      <c r="F114" s="30"/>
    </row>
    <row r="115" spans="1:6" ht="30" x14ac:dyDescent="0.25">
      <c r="A115" s="28">
        <v>52</v>
      </c>
      <c r="B115" s="34" t="s">
        <v>117</v>
      </c>
      <c r="C115" s="35" t="s">
        <v>5</v>
      </c>
      <c r="D115" s="33">
        <v>8</v>
      </c>
      <c r="E115" s="30"/>
      <c r="F115" s="30"/>
    </row>
    <row r="116" spans="1:6" x14ac:dyDescent="0.25">
      <c r="A116" s="28">
        <v>53</v>
      </c>
      <c r="B116" s="34" t="s">
        <v>118</v>
      </c>
      <c r="C116" s="10" t="s">
        <v>4</v>
      </c>
      <c r="D116" s="33">
        <v>8</v>
      </c>
      <c r="E116" s="30"/>
      <c r="F116" s="30"/>
    </row>
    <row r="117" spans="1:6" ht="16.5" customHeight="1" x14ac:dyDescent="0.25">
      <c r="A117" s="28">
        <v>54</v>
      </c>
      <c r="B117" s="34" t="s">
        <v>119</v>
      </c>
      <c r="C117" s="35" t="s">
        <v>5</v>
      </c>
      <c r="D117" s="47">
        <v>4</v>
      </c>
      <c r="E117" s="30"/>
      <c r="F117" s="30"/>
    </row>
    <row r="118" spans="1:6" x14ac:dyDescent="0.25">
      <c r="A118" s="28">
        <v>55</v>
      </c>
      <c r="B118" s="34" t="s">
        <v>120</v>
      </c>
      <c r="C118" s="32" t="s">
        <v>5</v>
      </c>
      <c r="D118" s="47">
        <v>8</v>
      </c>
      <c r="E118" s="30"/>
      <c r="F118" s="30"/>
    </row>
    <row r="119" spans="1:6" ht="30" x14ac:dyDescent="0.25">
      <c r="A119" s="28">
        <v>56</v>
      </c>
      <c r="B119" s="34" t="s">
        <v>121</v>
      </c>
      <c r="C119" s="35" t="s">
        <v>5</v>
      </c>
      <c r="D119" s="47">
        <v>2</v>
      </c>
      <c r="E119" s="30"/>
      <c r="F119" s="30"/>
    </row>
    <row r="120" spans="1:6" x14ac:dyDescent="0.25">
      <c r="A120" s="28">
        <v>57</v>
      </c>
      <c r="B120" s="34" t="s">
        <v>62</v>
      </c>
      <c r="C120" s="35" t="s">
        <v>5</v>
      </c>
      <c r="D120" s="47">
        <v>2</v>
      </c>
      <c r="E120" s="30"/>
      <c r="F120" s="30"/>
    </row>
    <row r="121" spans="1:6" ht="30" x14ac:dyDescent="0.25">
      <c r="A121" s="28">
        <v>58</v>
      </c>
      <c r="B121" s="34" t="s">
        <v>122</v>
      </c>
      <c r="C121" s="35" t="s">
        <v>5</v>
      </c>
      <c r="D121" s="47">
        <v>8</v>
      </c>
      <c r="E121" s="30"/>
      <c r="F121" s="30"/>
    </row>
    <row r="122" spans="1:6" x14ac:dyDescent="0.25">
      <c r="A122" s="28">
        <v>59</v>
      </c>
      <c r="B122" s="34" t="s">
        <v>123</v>
      </c>
      <c r="C122" s="35" t="s">
        <v>5</v>
      </c>
      <c r="D122" s="47">
        <v>8</v>
      </c>
      <c r="E122" s="30"/>
      <c r="F122" s="30"/>
    </row>
    <row r="123" spans="1:6" x14ac:dyDescent="0.25">
      <c r="A123" s="28">
        <v>60</v>
      </c>
      <c r="B123" s="34" t="s">
        <v>124</v>
      </c>
      <c r="C123" s="10" t="s">
        <v>4</v>
      </c>
      <c r="D123" s="47">
        <v>8</v>
      </c>
      <c r="E123" s="30"/>
      <c r="F123" s="30"/>
    </row>
    <row r="124" spans="1:6" x14ac:dyDescent="0.25">
      <c r="A124" s="28">
        <v>61</v>
      </c>
      <c r="B124" s="37" t="s">
        <v>63</v>
      </c>
      <c r="C124" s="31" t="s">
        <v>5</v>
      </c>
      <c r="D124" s="47">
        <v>1</v>
      </c>
      <c r="E124" s="30"/>
      <c r="F124" s="30"/>
    </row>
    <row r="125" spans="1:6" x14ac:dyDescent="0.25">
      <c r="A125" s="28">
        <v>62</v>
      </c>
      <c r="B125" s="37" t="s">
        <v>125</v>
      </c>
      <c r="C125" s="10" t="s">
        <v>4</v>
      </c>
      <c r="D125" s="47">
        <v>6</v>
      </c>
      <c r="E125" s="30"/>
      <c r="F125" s="30"/>
    </row>
    <row r="126" spans="1:6" ht="30" x14ac:dyDescent="0.25">
      <c r="A126" s="28">
        <v>63</v>
      </c>
      <c r="B126" s="37" t="s">
        <v>126</v>
      </c>
      <c r="C126" s="31" t="s">
        <v>5</v>
      </c>
      <c r="D126" s="47">
        <v>9</v>
      </c>
      <c r="E126" s="30"/>
      <c r="F126" s="30"/>
    </row>
    <row r="127" spans="1:6" x14ac:dyDescent="0.25">
      <c r="A127" s="28">
        <v>64</v>
      </c>
      <c r="B127" s="37" t="s">
        <v>127</v>
      </c>
      <c r="C127" s="31" t="s">
        <v>5</v>
      </c>
      <c r="D127" s="47">
        <v>4</v>
      </c>
      <c r="E127" s="30"/>
      <c r="F127" s="30"/>
    </row>
    <row r="128" spans="1:6" x14ac:dyDescent="0.25">
      <c r="A128" s="28">
        <v>65</v>
      </c>
      <c r="B128" s="36" t="s">
        <v>128</v>
      </c>
      <c r="C128" s="19" t="s">
        <v>5</v>
      </c>
      <c r="D128" s="47">
        <v>17</v>
      </c>
      <c r="E128" s="30"/>
      <c r="F128" s="30"/>
    </row>
    <row r="129" spans="1:6" x14ac:dyDescent="0.25">
      <c r="A129" s="28">
        <v>66</v>
      </c>
      <c r="B129" s="36" t="s">
        <v>129</v>
      </c>
      <c r="C129" s="19" t="s">
        <v>5</v>
      </c>
      <c r="D129" s="47">
        <v>5</v>
      </c>
      <c r="E129" s="30"/>
      <c r="F129" s="30"/>
    </row>
    <row r="130" spans="1:6" ht="90" x14ac:dyDescent="0.25">
      <c r="A130" s="28">
        <v>67</v>
      </c>
      <c r="B130" s="36" t="s">
        <v>132</v>
      </c>
      <c r="C130" s="31" t="s">
        <v>1</v>
      </c>
      <c r="D130" s="47">
        <v>11.27</v>
      </c>
      <c r="E130" s="30"/>
      <c r="F130" s="30"/>
    </row>
    <row r="131" spans="1:6" x14ac:dyDescent="0.25">
      <c r="A131" s="28">
        <v>68</v>
      </c>
      <c r="B131" s="36" t="s">
        <v>130</v>
      </c>
      <c r="C131" s="19" t="s">
        <v>5</v>
      </c>
      <c r="D131" s="47">
        <f>24+40+24+14</f>
        <v>102</v>
      </c>
      <c r="E131" s="30"/>
      <c r="F131" s="30"/>
    </row>
    <row r="132" spans="1:6" x14ac:dyDescent="0.25">
      <c r="A132" s="28">
        <v>69</v>
      </c>
      <c r="B132" s="34" t="s">
        <v>131</v>
      </c>
      <c r="C132" s="19" t="s">
        <v>5</v>
      </c>
      <c r="D132" s="47">
        <f>3+4+2+2</f>
        <v>11</v>
      </c>
      <c r="E132" s="30"/>
      <c r="F132" s="30"/>
    </row>
    <row r="133" spans="1:6" ht="45" x14ac:dyDescent="0.25">
      <c r="A133" s="28">
        <v>70</v>
      </c>
      <c r="B133" s="34" t="s">
        <v>133</v>
      </c>
      <c r="C133" s="19" t="s">
        <v>5</v>
      </c>
      <c r="D133" s="47">
        <v>2</v>
      </c>
      <c r="E133" s="30"/>
      <c r="F133" s="30"/>
    </row>
    <row r="134" spans="1:6" ht="45" x14ac:dyDescent="0.25">
      <c r="A134" s="28">
        <v>71</v>
      </c>
      <c r="B134" s="34" t="s">
        <v>134</v>
      </c>
      <c r="C134" s="19" t="s">
        <v>5</v>
      </c>
      <c r="D134" s="47">
        <v>4</v>
      </c>
      <c r="E134" s="30"/>
      <c r="F134" s="30"/>
    </row>
    <row r="135" spans="1:6" ht="45" x14ac:dyDescent="0.25">
      <c r="A135" s="28">
        <v>72</v>
      </c>
      <c r="B135" s="37" t="s">
        <v>135</v>
      </c>
      <c r="C135" s="31" t="s">
        <v>1</v>
      </c>
      <c r="D135" s="47">
        <v>3.38</v>
      </c>
      <c r="E135" s="30"/>
      <c r="F135" s="30"/>
    </row>
    <row r="136" spans="1:6" x14ac:dyDescent="0.25">
      <c r="A136" s="28">
        <v>73</v>
      </c>
      <c r="B136" s="37" t="s">
        <v>49</v>
      </c>
      <c r="C136" s="19" t="s">
        <v>5</v>
      </c>
      <c r="D136" s="47">
        <v>1</v>
      </c>
      <c r="E136" s="30"/>
      <c r="F136" s="30"/>
    </row>
    <row r="137" spans="1:6" s="26" customFormat="1" ht="18" customHeight="1" x14ac:dyDescent="0.25">
      <c r="A137" s="66" t="s">
        <v>47</v>
      </c>
      <c r="B137" s="66"/>
      <c r="C137" s="66"/>
      <c r="D137" s="66"/>
      <c r="E137" s="66"/>
      <c r="F137" s="25"/>
    </row>
    <row r="138" spans="1:6" s="48" customFormat="1" ht="25.9" customHeight="1" x14ac:dyDescent="0.25">
      <c r="A138" s="57" t="s">
        <v>142</v>
      </c>
      <c r="B138" s="57"/>
      <c r="C138" s="57"/>
      <c r="D138" s="57"/>
      <c r="E138" s="57"/>
      <c r="F138" s="52"/>
    </row>
    <row r="139" spans="1:6" x14ac:dyDescent="0.25">
      <c r="A139" s="49"/>
    </row>
    <row r="140" spans="1:6" x14ac:dyDescent="0.25">
      <c r="A140" s="49"/>
    </row>
    <row r="141" spans="1:6" ht="15.75" x14ac:dyDescent="0.25">
      <c r="A141" s="49"/>
      <c r="B141" s="1" t="s">
        <v>144</v>
      </c>
    </row>
    <row r="142" spans="1:6" ht="15.75" x14ac:dyDescent="0.25">
      <c r="B142" s="1"/>
    </row>
    <row r="143" spans="1:6" ht="15.75" x14ac:dyDescent="0.25">
      <c r="B143" s="1" t="s">
        <v>145</v>
      </c>
    </row>
  </sheetData>
  <mergeCells count="8">
    <mergeCell ref="B2:C2"/>
    <mergeCell ref="A138:E138"/>
    <mergeCell ref="A6:F6"/>
    <mergeCell ref="A12:E12"/>
    <mergeCell ref="A62:E62"/>
    <mergeCell ref="A63:E63"/>
    <mergeCell ref="A137:E137"/>
    <mergeCell ref="A8:G8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2023-08-25T09:13:20Z</cp:lastPrinted>
  <dcterms:created xsi:type="dcterms:W3CDTF">2020-05-13T18:37:29Z</dcterms:created>
  <dcterms:modified xsi:type="dcterms:W3CDTF">2023-11-03T12:29:44Z</dcterms:modified>
</cp:coreProperties>
</file>